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0"/>
  </bookViews>
  <sheets>
    <sheet name="list01" sheetId="1" r:id="rId1"/>
    <sheet name="list02" sheetId="2" r:id="rId2"/>
    <sheet name="list04" sheetId="3" r:id="rId3"/>
    <sheet name="Лист1" sheetId="4" r:id="rId4"/>
    <sheet name="Лист2" sheetId="5" r:id="rId5"/>
  </sheets>
  <definedNames>
    <definedName name="_xlnm.Print_Area" localSheetId="1">'list02'!$A$1:$D$123</definedName>
  </definedNames>
  <calcPr fullCalcOnLoad="1" refMode="R1C1"/>
</workbook>
</file>

<file path=xl/sharedStrings.xml><?xml version="1.0" encoding="utf-8"?>
<sst xmlns="http://schemas.openxmlformats.org/spreadsheetml/2006/main" count="371" uniqueCount="344">
  <si>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</si>
  <si>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</si>
  <si>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</si>
  <si>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</si>
  <si>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</si>
  <si>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</si>
  <si>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</si>
  <si>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</si>
  <si>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</si>
  <si>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</si>
  <si>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</si>
  <si>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</si>
  <si>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</si>
  <si>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</si>
  <si>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</si>
  <si>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</si>
  <si>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</si>
  <si>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</si>
  <si>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</si>
  <si>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</si>
  <si>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</si>
  <si>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</si>
  <si>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</si>
  <si>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</si>
  <si>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</si>
  <si>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</si>
  <si>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</si>
  <si>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</si>
  <si>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</si>
  <si>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</si>
  <si>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</si>
  <si>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</si>
  <si>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</si>
  <si>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</si>
  <si>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</si>
  <si>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</si>
  <si>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</si>
  <si>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</si>
  <si>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</si>
  <si>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</si>
  <si>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</si>
  <si>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</si>
  <si>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</si>
  <si>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</si>
  <si>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</si>
  <si>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</si>
  <si>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</si>
  <si>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</si>
  <si>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</si>
  <si>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</si>
  <si>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</si>
  <si>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</si>
  <si>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</si>
  <si>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</si>
  <si>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</si>
  <si>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</si>
  <si>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</si>
  <si>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</si>
  <si>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</si>
  <si>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</si>
  <si>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</si>
  <si>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</si>
  <si>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</si>
  <si>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</si>
  <si>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</si>
  <si>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</si>
  <si>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</si>
  <si>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</si>
  <si>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</si>
  <si>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</si>
  <si>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</si>
  <si>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</si>
  <si>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</si>
  <si>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</si>
  <si>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</si>
  <si>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</si>
  <si>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</si>
  <si>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</si>
  <si>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</si>
  <si>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</si>
  <si>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</si>
  <si>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</si>
  <si>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</si>
  <si>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</si>
  <si>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</si>
  <si>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</si>
  <si>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</si>
  <si>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</si>
  <si>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</si>
  <si>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</si>
  <si>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</si>
  <si>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</si>
  <si>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</si>
  <si>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</si>
  <si>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</si>
  <si>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</si>
  <si>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</si>
  <si>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</si>
  <si>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</si>
  <si>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</si>
  <si>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</si>
  <si>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</si>
  <si>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</si>
  <si>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</si>
  <si>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</si>
  <si>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</si>
  <si>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</si>
  <si>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</si>
  <si>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</si>
  <si>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</si>
  <si>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</si>
  <si>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</si>
  <si>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</si>
  <si>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</si>
  <si>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</si>
  <si>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</si>
  <si>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</si>
  <si>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</si>
  <si>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</si>
  <si>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</si>
  <si>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</si>
  <si>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</si>
  <si>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</si>
  <si>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</si>
  <si>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</si>
  <si>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</si>
  <si>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</si>
  <si>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</si>
  <si>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</si>
  <si>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</si>
  <si>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</si>
  <si>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</si>
  <si>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</si>
  <si>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</si>
  <si>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</si>
  <si>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</si>
  <si>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</si>
  <si>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</si>
  <si>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</si>
  <si>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</si>
  <si>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</si>
  <si>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</si>
  <si>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</si>
  <si>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</si>
  <si>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</si>
  <si>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</si>
  <si>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</si>
  <si>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</si>
  <si>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</si>
  <si>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</si>
  <si>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</si>
  <si>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</si>
  <si>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</si>
  <si>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</si>
  <si>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</si>
  <si>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</si>
  <si>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</si>
  <si>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</si>
  <si>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</si>
  <si>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</si>
  <si>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</si>
  <si>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</si>
  <si>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</si>
  <si>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</si>
  <si>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</si>
  <si>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</si>
  <si>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</si>
  <si>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</si>
  <si>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</si>
  <si>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</si>
  <si>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</si>
  <si>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</si>
  <si>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</si>
  <si>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</si>
  <si>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</si>
  <si>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</si>
  <si>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</si>
  <si>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</si>
  <si>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</si>
  <si>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</si>
  <si>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</si>
  <si>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</si>
  <si>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</si>
  <si>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</si>
  <si>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</si>
  <si>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</si>
  <si>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</si>
  <si>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</si>
  <si>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</si>
  <si>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</si>
  <si>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</si>
  <si>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</si>
  <si>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</si>
  <si>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</si>
  <si>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</si>
  <si>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</si>
  <si>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</si>
  <si>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</si>
  <si>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</si>
  <si>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</si>
  <si>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</si>
  <si>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</si>
  <si>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</si>
  <si>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</si>
  <si>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</si>
  <si>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</si>
  <si>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</si>
  <si>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</si>
  <si>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</si>
  <si>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</si>
  <si>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</si>
  <si>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</si>
  <si>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</si>
  <si>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</si>
  <si>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</si>
  <si>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</si>
  <si>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</si>
  <si>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</si>
  <si>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</si>
  <si>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</si>
  <si>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</si>
  <si>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</si>
  <si>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</si>
  <si>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</si>
  <si>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</si>
  <si>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</si>
  <si>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</si>
  <si>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</si>
  <si>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</si>
  <si>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</si>
  <si>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</si>
  <si>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</si>
  <si>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</si>
  <si>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</si>
  <si>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</si>
  <si>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</si>
  <si>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</si>
  <si>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</si>
  <si>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</si>
  <si>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</si>
  <si>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</si>
  <si>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</si>
  <si>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</si>
  <si>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</si>
  <si>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</si>
  <si>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</si>
  <si>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</si>
  <si>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</si>
  <si>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</si>
  <si>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</si>
  <si>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</si>
  <si>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</si>
  <si>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</si>
  <si>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</si>
  <si>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</si>
  <si>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</si>
  <si>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</si>
  <si>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</si>
  <si>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</si>
  <si>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</si>
  <si>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</si>
  <si>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</si>
  <si>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</si>
  <si>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</si>
  <si>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</si>
  <si>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</si>
  <si>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</si>
  <si>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</si>
  <si>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</si>
  <si>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</si>
  <si>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</si>
  <si>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</si>
  <si>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</si>
  <si>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</si>
  <si>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</si>
  <si>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</si>
  <si>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</si>
  <si>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</si>
  <si>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</si>
  <si>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</si>
  <si>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</si>
  <si>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</si>
  <si>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</si>
  <si>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</si>
  <si>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</si>
  <si>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</si>
  <si>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</si>
  <si>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</si>
  <si>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</si>
  <si>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</si>
  <si>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</si>
  <si>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</si>
  <si>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</si>
  <si>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</si>
  <si>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</si>
  <si>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</si>
  <si>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</si>
  <si>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</si>
  <si>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</si>
  <si>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</si>
  <si>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</si>
  <si>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</si>
  <si>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</si>
  <si>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</si>
  <si>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</si>
  <si>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</si>
  <si>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</si>
  <si>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</si>
  <si>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</si>
  <si>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</si>
  <si>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</si>
  <si>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</si>
  <si>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</si>
  <si>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</si>
  <si>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</si>
  <si>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</si>
  <si>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</si>
  <si>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</si>
  <si>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</si>
  <si>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</si>
  <si>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</si>
  <si>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</si>
  <si>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</si>
  <si>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</si>
  <si>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</si>
  <si>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</si>
  <si>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</si>
  <si>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</si>
  <si>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</si>
  <si>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</si>
  <si>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</si>
  <si>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</si>
  <si>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</si>
  <si>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</si>
  <si>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</si>
  <si>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</si>
  <si>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</si>
  <si>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</si>
  <si>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3400000</t>
  </si>
  <si>
    <t>1186391</t>
  </si>
  <si>
    <t>258044</t>
  </si>
  <si>
    <t>547547</t>
  </si>
  <si>
    <t>133000220</t>
  </si>
  <si>
    <t>141075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</si>
</sst>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33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35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34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72" fontId="0" fillId="34" borderId="12" xfId="0" applyNumberFormat="1" applyFont="1" applyFill="1" applyBorder="1" applyAlignment="1">
      <alignment horizontal="right" vertical="center"/>
    </xf>
    <xf numFmtId="172" fontId="0" fillId="34" borderId="17" xfId="0" applyNumberFormat="1" applyFont="1" applyFill="1" applyBorder="1" applyAlignment="1">
      <alignment horizontal="right" vertical="center"/>
    </xf>
    <xf numFmtId="172" fontId="0" fillId="34" borderId="18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7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72" fontId="0" fillId="0" borderId="1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52"/>
      <c r="B1" s="52"/>
      <c r="C1" s="52"/>
      <c r="D1" s="52"/>
      <c r="E1" s="52"/>
      <c r="F1" s="52"/>
      <c r="G1" s="52"/>
      <c r="H1" s="52"/>
    </row>
    <row r="2" spans="1:8" ht="43.5" customHeight="1">
      <c r="A2" s="56" t="s">
        <v>168</v>
      </c>
      <c r="B2" s="56"/>
      <c r="C2" s="56"/>
      <c r="D2" s="56"/>
      <c r="E2" s="56"/>
      <c r="F2" s="56"/>
      <c r="G2" s="56"/>
      <c r="H2" s="56"/>
    </row>
    <row r="3" spans="1:8" ht="12.75">
      <c r="A3" s="57" t="s">
        <v>328</v>
      </c>
      <c r="B3" s="57"/>
      <c r="C3" s="57"/>
      <c r="D3" s="57"/>
      <c r="E3" s="57"/>
      <c r="F3" s="57"/>
      <c r="G3" s="57"/>
      <c r="H3" s="57"/>
    </row>
    <row r="4" spans="1:8" ht="12.75">
      <c r="A4" s="3"/>
      <c r="B4" s="5">
        <v>2020</v>
      </c>
      <c r="C4" s="2" t="s">
        <v>169</v>
      </c>
      <c r="D4" s="5">
        <v>1</v>
      </c>
      <c r="E4" s="59" t="s">
        <v>170</v>
      </c>
      <c r="F4" s="59"/>
      <c r="G4" s="60"/>
      <c r="H4" s="28"/>
    </row>
    <row r="5" spans="1:8" ht="12.75">
      <c r="A5" s="53" t="s">
        <v>180</v>
      </c>
      <c r="B5" s="53"/>
      <c r="C5" s="53"/>
      <c r="D5" s="53"/>
      <c r="E5" s="53"/>
      <c r="F5" s="53"/>
      <c r="G5" s="54"/>
      <c r="H5" s="21" t="s">
        <v>103</v>
      </c>
    </row>
    <row r="6" spans="1:8" ht="12.75">
      <c r="A6" s="58"/>
      <c r="B6" s="58"/>
      <c r="C6" s="58"/>
      <c r="D6" s="58"/>
      <c r="E6" s="58"/>
      <c r="F6" s="58"/>
      <c r="G6" s="58"/>
      <c r="H6" s="58"/>
    </row>
    <row r="7" spans="1:8" ht="12.75">
      <c r="A7" s="4" t="s">
        <v>171</v>
      </c>
      <c r="B7" s="55" t="s">
        <v>337</v>
      </c>
      <c r="C7" s="55"/>
      <c r="D7" s="55"/>
      <c r="E7" s="55"/>
      <c r="F7" s="55"/>
      <c r="G7" s="6" t="s">
        <v>181</v>
      </c>
      <c r="H7" s="22">
        <v>5936226</v>
      </c>
    </row>
    <row r="8" spans="1:8" ht="12.75">
      <c r="A8" s="58"/>
      <c r="B8" s="58"/>
      <c r="C8" s="58"/>
      <c r="D8" s="58"/>
      <c r="E8" s="58"/>
      <c r="F8" s="58"/>
      <c r="G8" s="58"/>
      <c r="H8" s="58"/>
    </row>
    <row r="9" spans="1:8" ht="12.75">
      <c r="A9" s="4" t="s">
        <v>173</v>
      </c>
      <c r="B9" s="55" t="s">
        <v>330</v>
      </c>
      <c r="C9" s="55"/>
      <c r="D9" s="55"/>
      <c r="E9" s="55"/>
      <c r="F9" s="55"/>
      <c r="G9" s="3" t="s">
        <v>182</v>
      </c>
      <c r="H9" s="23">
        <v>19211</v>
      </c>
    </row>
    <row r="10" spans="1:8" ht="12.75">
      <c r="A10" s="58"/>
      <c r="B10" s="58"/>
      <c r="C10" s="58"/>
      <c r="D10" s="58"/>
      <c r="E10" s="58"/>
      <c r="F10" s="58"/>
      <c r="G10" s="58"/>
      <c r="H10" s="58"/>
    </row>
    <row r="11" spans="1:8" ht="12.75">
      <c r="A11" s="4" t="s">
        <v>172</v>
      </c>
      <c r="B11" s="55"/>
      <c r="C11" s="55"/>
      <c r="D11" s="55"/>
      <c r="E11" s="55"/>
      <c r="F11" s="55"/>
      <c r="G11" s="6" t="s">
        <v>183</v>
      </c>
      <c r="H11" s="23">
        <v>1150</v>
      </c>
    </row>
    <row r="12" spans="1:8" ht="12.75">
      <c r="A12" s="58"/>
      <c r="B12" s="58"/>
      <c r="C12" s="58"/>
      <c r="D12" s="58"/>
      <c r="E12" s="58"/>
      <c r="F12" s="58"/>
      <c r="G12" s="58"/>
      <c r="H12" s="58"/>
    </row>
    <row r="13" spans="1:8" ht="12.75">
      <c r="A13" s="4" t="s">
        <v>174</v>
      </c>
      <c r="B13" s="55" t="s">
        <v>331</v>
      </c>
      <c r="C13" s="55"/>
      <c r="D13" s="55"/>
      <c r="E13" s="55"/>
      <c r="F13" s="55"/>
      <c r="G13" s="6" t="s">
        <v>184</v>
      </c>
      <c r="H13" s="23">
        <v>144</v>
      </c>
    </row>
    <row r="14" spans="1:8" ht="12.75">
      <c r="A14" s="58"/>
      <c r="B14" s="58"/>
      <c r="C14" s="58"/>
      <c r="D14" s="58"/>
      <c r="E14" s="58"/>
      <c r="F14" s="58"/>
      <c r="G14" s="58"/>
      <c r="H14" s="58"/>
    </row>
    <row r="15" spans="1:8" ht="25.5">
      <c r="A15" s="4" t="s">
        <v>175</v>
      </c>
      <c r="B15" s="55" t="s">
        <v>332</v>
      </c>
      <c r="C15" s="55"/>
      <c r="D15" s="55"/>
      <c r="E15" s="55"/>
      <c r="F15" s="55"/>
      <c r="G15" s="6" t="s">
        <v>186</v>
      </c>
      <c r="H15" s="23">
        <v>8114</v>
      </c>
    </row>
    <row r="16" spans="1:8" ht="12.75">
      <c r="A16" s="58"/>
      <c r="B16" s="58"/>
      <c r="C16" s="58"/>
      <c r="D16" s="58"/>
      <c r="E16" s="58"/>
      <c r="F16" s="58"/>
      <c r="G16" s="58"/>
      <c r="H16" s="58"/>
    </row>
    <row r="17" spans="1:8" ht="12.75">
      <c r="A17" s="59" t="s">
        <v>176</v>
      </c>
      <c r="B17" s="59"/>
      <c r="C17" s="59"/>
      <c r="D17" s="59"/>
      <c r="E17" s="59"/>
      <c r="F17" s="59"/>
      <c r="G17" s="6" t="s">
        <v>185</v>
      </c>
      <c r="H17" s="23">
        <v>200230721</v>
      </c>
    </row>
    <row r="18" spans="1:8" ht="12.75">
      <c r="A18" s="58"/>
      <c r="B18" s="58"/>
      <c r="C18" s="58"/>
      <c r="D18" s="58"/>
      <c r="E18" s="58"/>
      <c r="F18" s="58"/>
      <c r="G18" s="58"/>
      <c r="H18" s="58"/>
    </row>
    <row r="19" spans="1:8" ht="12.75">
      <c r="A19" s="4" t="s">
        <v>178</v>
      </c>
      <c r="B19" s="55" t="s">
        <v>333</v>
      </c>
      <c r="C19" s="55"/>
      <c r="D19" s="55"/>
      <c r="E19" s="55"/>
      <c r="F19" s="55"/>
      <c r="G19" s="6" t="s">
        <v>187</v>
      </c>
      <c r="H19" s="23">
        <v>1703401</v>
      </c>
    </row>
    <row r="20" spans="1:8" ht="12.75">
      <c r="A20" s="58"/>
      <c r="B20" s="58"/>
      <c r="C20" s="58"/>
      <c r="D20" s="58"/>
      <c r="E20" s="58"/>
      <c r="F20" s="58"/>
      <c r="G20" s="58"/>
      <c r="H20" s="58"/>
    </row>
    <row r="21" spans="1:8" ht="25.5">
      <c r="A21" s="4" t="s">
        <v>179</v>
      </c>
      <c r="B21" s="55" t="s">
        <v>334</v>
      </c>
      <c r="C21" s="55"/>
      <c r="D21" s="55"/>
      <c r="E21" s="55"/>
      <c r="F21" s="55"/>
      <c r="G21" s="6" t="s">
        <v>188</v>
      </c>
      <c r="H21" s="24">
        <v>43949</v>
      </c>
    </row>
    <row r="22" spans="1:8" ht="12.75">
      <c r="A22" s="58"/>
      <c r="B22" s="58"/>
      <c r="C22" s="58"/>
      <c r="D22" s="58"/>
      <c r="E22" s="58"/>
      <c r="F22" s="58"/>
      <c r="G22" s="58"/>
      <c r="H22" s="58"/>
    </row>
    <row r="23" spans="1:8" ht="25.5">
      <c r="A23" s="59" t="s">
        <v>177</v>
      </c>
      <c r="B23" s="59"/>
      <c r="C23" s="59"/>
      <c r="D23" s="59"/>
      <c r="E23" s="59"/>
      <c r="F23" s="59"/>
      <c r="G23" s="3" t="s">
        <v>189</v>
      </c>
      <c r="H23" s="24"/>
    </row>
    <row r="24" spans="1:8" ht="12.75">
      <c r="A24" s="58"/>
      <c r="B24" s="58"/>
      <c r="C24" s="58"/>
      <c r="D24" s="58"/>
      <c r="E24" s="58"/>
      <c r="F24" s="58"/>
      <c r="G24" s="58"/>
      <c r="H24" s="58"/>
    </row>
    <row r="25" spans="1:8" ht="25.5">
      <c r="A25" s="58"/>
      <c r="B25" s="58"/>
      <c r="C25" s="58"/>
      <c r="D25" s="58"/>
      <c r="E25" s="58"/>
      <c r="F25" s="58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40">
      <selection activeCell="A40" sqref="A40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16384" width="9.140625" style="30" customWidth="1"/>
  </cols>
  <sheetData>
    <row r="1" spans="1:4" ht="15">
      <c r="A1" s="62" t="s">
        <v>327</v>
      </c>
      <c r="B1" s="62"/>
      <c r="C1" s="62"/>
      <c r="D1" s="62"/>
    </row>
    <row r="2" spans="1:4" ht="45">
      <c r="A2" s="31" t="s">
        <v>191</v>
      </c>
      <c r="B2" s="32" t="s">
        <v>193</v>
      </c>
      <c r="C2" s="49" t="s">
        <v>192</v>
      </c>
      <c r="D2" s="49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33337754</v>
      </c>
      <c r="D7" s="38">
        <v>45891509</v>
      </c>
    </row>
    <row r="8" spans="1:4" ht="18" customHeight="1">
      <c r="A8" s="37" t="s">
        <v>198</v>
      </c>
      <c r="B8" s="35" t="s">
        <v>3</v>
      </c>
      <c r="C8" s="38">
        <v>12691881</v>
      </c>
      <c r="D8" s="38">
        <v>15917917</v>
      </c>
    </row>
    <row r="9" spans="1:4" ht="18" customHeight="1">
      <c r="A9" s="37" t="s">
        <v>199</v>
      </c>
      <c r="B9" s="35" t="s">
        <v>4</v>
      </c>
      <c r="C9" s="39">
        <f>C7-C8</f>
        <v>20645873</v>
      </c>
      <c r="D9" s="39">
        <f>D7-D8</f>
        <v>29973592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39">
        <f>C15+C16+C17+C18+C19</f>
        <v>11508775</v>
      </c>
      <c r="D14" s="39">
        <f>D15+D16+D17+D18+D19</f>
        <v>2929796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4" ht="18" customHeight="1">
      <c r="A16" s="37" t="s">
        <v>206</v>
      </c>
      <c r="B16" s="35" t="s">
        <v>9</v>
      </c>
      <c r="C16" s="38">
        <f>319805+10012145+833278+1</f>
        <v>11165229</v>
      </c>
      <c r="D16" s="38">
        <v>2586250</v>
      </c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4" ht="18" customHeight="1">
      <c r="A19" s="37" t="s">
        <v>209</v>
      </c>
      <c r="B19" s="35" t="s">
        <v>12</v>
      </c>
      <c r="C19" s="38">
        <v>5000</v>
      </c>
      <c r="D19" s="38">
        <v>5000</v>
      </c>
    </row>
    <row r="20" spans="1:4" ht="18" customHeight="1">
      <c r="A20" s="37" t="s">
        <v>210</v>
      </c>
      <c r="B20" s="35" t="s">
        <v>13</v>
      </c>
      <c r="C20" s="38">
        <f>18658+224</f>
        <v>18882</v>
      </c>
      <c r="D20" s="38">
        <v>19637</v>
      </c>
    </row>
    <row r="21" spans="1:4" ht="18" customHeight="1">
      <c r="A21" s="37" t="s">
        <v>211</v>
      </c>
      <c r="B21" s="35" t="s">
        <v>14</v>
      </c>
      <c r="C21" s="38">
        <v>546023</v>
      </c>
      <c r="D21" s="38">
        <v>618923</v>
      </c>
    </row>
    <row r="22" spans="1:4" ht="18" customHeight="1">
      <c r="A22" s="37" t="s">
        <v>212</v>
      </c>
      <c r="B22" s="35" t="s">
        <v>15</v>
      </c>
      <c r="C22" s="38">
        <v>0</v>
      </c>
      <c r="D22" s="38">
        <v>0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32719553</v>
      </c>
      <c r="D24" s="39">
        <f>D9+D13+D14+D20+D21+D22+D23</f>
        <v>33541948</v>
      </c>
    </row>
    <row r="25" spans="1:4" ht="18" customHeight="1">
      <c r="A25" s="31" t="s">
        <v>214</v>
      </c>
      <c r="B25" s="35" t="s">
        <v>103</v>
      </c>
      <c r="C25" s="42"/>
      <c r="D25" s="42"/>
    </row>
    <row r="26" spans="1:4" ht="18" customHeight="1">
      <c r="A26" s="37" t="s">
        <v>215</v>
      </c>
      <c r="B26" s="35" t="s">
        <v>18</v>
      </c>
      <c r="C26" s="39">
        <f>C27+C28+C29+C30</f>
        <v>122533805</v>
      </c>
      <c r="D26" s="39">
        <f>D27+D28+D29+D30</f>
        <v>91364051</v>
      </c>
    </row>
    <row r="27" spans="1:4" ht="18" customHeight="1">
      <c r="A27" s="37" t="s">
        <v>216</v>
      </c>
      <c r="B27" s="35" t="s">
        <v>19</v>
      </c>
      <c r="C27" s="38">
        <v>119251807</v>
      </c>
      <c r="D27" s="38">
        <v>90613812</v>
      </c>
    </row>
    <row r="28" spans="1:4" ht="18" customHeight="1">
      <c r="A28" s="37" t="s">
        <v>217</v>
      </c>
      <c r="B28" s="35" t="s">
        <v>20</v>
      </c>
      <c r="C28" s="38"/>
      <c r="D28" s="38"/>
    </row>
    <row r="29" spans="1:4" ht="18" customHeight="1">
      <c r="A29" s="37" t="s">
        <v>218</v>
      </c>
      <c r="B29" s="35" t="s">
        <v>21</v>
      </c>
      <c r="C29" s="38">
        <v>3281386</v>
      </c>
      <c r="D29" s="38">
        <v>749626</v>
      </c>
    </row>
    <row r="30" spans="1:4" ht="18" customHeight="1">
      <c r="A30" s="37" t="s">
        <v>219</v>
      </c>
      <c r="B30" s="35" t="s">
        <v>22</v>
      </c>
      <c r="C30" s="38">
        <v>612</v>
      </c>
      <c r="D30" s="38">
        <v>613</v>
      </c>
    </row>
    <row r="31" spans="1:4" ht="18" customHeight="1">
      <c r="A31" s="37" t="s">
        <v>220</v>
      </c>
      <c r="B31" s="35" t="s">
        <v>23</v>
      </c>
      <c r="C31" s="38">
        <v>0</v>
      </c>
      <c r="D31" s="38">
        <v>0</v>
      </c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C35+C36+C37+C38+C39+C40+C41+C42+C43+C44</f>
        <v>59394451</v>
      </c>
      <c r="D33" s="39">
        <f>D35+D36+D37+D38+D39+D40+D41+D42+D43+D44</f>
        <v>21059945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2892701</v>
      </c>
      <c r="D35" s="38">
        <v>2198543</v>
      </c>
    </row>
    <row r="36" spans="1:4" ht="18" customHeight="1">
      <c r="A36" s="37" t="s">
        <v>225</v>
      </c>
      <c r="B36" s="35" t="s">
        <v>28</v>
      </c>
      <c r="C36" s="38">
        <v>0</v>
      </c>
      <c r="D36" s="38">
        <v>0</v>
      </c>
    </row>
    <row r="37" spans="1:4" ht="18" customHeight="1">
      <c r="A37" s="37" t="s">
        <v>226</v>
      </c>
      <c r="B37" s="35" t="s">
        <v>29</v>
      </c>
      <c r="C37" s="38">
        <f>24650914+636</f>
        <v>24651550</v>
      </c>
      <c r="D37" s="38">
        <f>1642025+632</f>
        <v>1642657</v>
      </c>
    </row>
    <row r="38" spans="1:4" ht="18" customHeight="1">
      <c r="A38" s="37" t="s">
        <v>227</v>
      </c>
      <c r="B38" s="35" t="s">
        <v>30</v>
      </c>
      <c r="C38" s="38">
        <v>44797</v>
      </c>
      <c r="D38" s="38">
        <v>15491</v>
      </c>
    </row>
    <row r="39" spans="1:4" ht="18" customHeight="1">
      <c r="A39" s="37" t="s">
        <v>228</v>
      </c>
      <c r="B39" s="35" t="s">
        <v>31</v>
      </c>
      <c r="C39" s="38">
        <v>27135238</v>
      </c>
      <c r="D39" s="38">
        <v>14288443</v>
      </c>
    </row>
    <row r="40" spans="1:4" ht="18" customHeight="1">
      <c r="A40" s="37" t="s">
        <v>229</v>
      </c>
      <c r="B40" s="35" t="s">
        <v>32</v>
      </c>
      <c r="C40" s="38">
        <v>4310185</v>
      </c>
      <c r="D40" s="38">
        <v>2673881</v>
      </c>
    </row>
    <row r="41" spans="1:4" ht="18" customHeight="1">
      <c r="A41" s="37" t="s">
        <v>240</v>
      </c>
      <c r="B41" s="35" t="s">
        <v>33</v>
      </c>
      <c r="C41" s="38">
        <v>749</v>
      </c>
      <c r="D41" s="38">
        <v>749</v>
      </c>
    </row>
    <row r="42" spans="1:4" ht="18" customHeight="1">
      <c r="A42" s="37" t="s">
        <v>230</v>
      </c>
      <c r="B42" s="35" t="s">
        <v>34</v>
      </c>
      <c r="C42" s="38">
        <v>0</v>
      </c>
      <c r="D42" s="38">
        <v>0</v>
      </c>
    </row>
    <row r="43" spans="1:4" ht="18" customHeight="1">
      <c r="A43" s="37" t="s">
        <v>231</v>
      </c>
      <c r="B43" s="35" t="s">
        <v>35</v>
      </c>
      <c r="C43" s="38">
        <v>187352</v>
      </c>
      <c r="D43" s="38">
        <v>37036</v>
      </c>
    </row>
    <row r="44" spans="1:4" ht="18" customHeight="1">
      <c r="A44" s="37" t="s">
        <v>232</v>
      </c>
      <c r="B44" s="35" t="s">
        <v>36</v>
      </c>
      <c r="C44" s="38">
        <v>171879</v>
      </c>
      <c r="D44" s="38">
        <v>203145</v>
      </c>
    </row>
    <row r="45" spans="1:4" ht="18" customHeight="1">
      <c r="A45" s="37" t="s">
        <v>233</v>
      </c>
      <c r="B45" s="35" t="s">
        <v>37</v>
      </c>
      <c r="C45" s="39">
        <f>+C46+C47+C48+C49</f>
        <v>1596285</v>
      </c>
      <c r="D45" s="39">
        <f>+D46+D47+D48+D49</f>
        <v>3941033</v>
      </c>
    </row>
    <row r="46" spans="1:4" ht="18" customHeight="1">
      <c r="A46" s="37" t="s">
        <v>234</v>
      </c>
      <c r="B46" s="35" t="s">
        <v>38</v>
      </c>
      <c r="C46" s="38">
        <v>0</v>
      </c>
      <c r="D46" s="38">
        <v>0</v>
      </c>
    </row>
    <row r="47" spans="1:4" ht="18" customHeight="1">
      <c r="A47" s="37" t="s">
        <v>235</v>
      </c>
      <c r="B47" s="35" t="s">
        <v>39</v>
      </c>
      <c r="C47" s="38">
        <v>839526</v>
      </c>
      <c r="D47" s="38">
        <v>3437811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v>756759</v>
      </c>
      <c r="D49" s="38">
        <v>503222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>
        <v>5072151</v>
      </c>
      <c r="D51" s="38">
        <v>5072151</v>
      </c>
    </row>
    <row r="52" spans="1:4" ht="18" customHeight="1">
      <c r="A52" s="37" t="s">
        <v>241</v>
      </c>
      <c r="B52" s="35" t="s">
        <v>44</v>
      </c>
      <c r="C52" s="39">
        <f>+C26+C31+C32+C33+C45+C50+C51</f>
        <v>188596692</v>
      </c>
      <c r="D52" s="39">
        <f>+D26+D31+D32+D33+D45+D50+D51</f>
        <v>121437180</v>
      </c>
    </row>
    <row r="53" spans="1:4" ht="18" customHeight="1">
      <c r="A53" s="37" t="s">
        <v>242</v>
      </c>
      <c r="B53" s="35" t="s">
        <v>45</v>
      </c>
      <c r="C53" s="39">
        <f>+C24+C52</f>
        <v>221316245</v>
      </c>
      <c r="D53" s="39">
        <f>+D24+D52</f>
        <v>154979128</v>
      </c>
    </row>
    <row r="54" spans="1:4" ht="18" customHeight="1">
      <c r="A54" s="43" t="s">
        <v>46</v>
      </c>
      <c r="B54" s="35" t="s">
        <v>103</v>
      </c>
      <c r="C54" s="42"/>
      <c r="D54" s="42"/>
    </row>
    <row r="55" spans="1:4" ht="18" customHeight="1">
      <c r="A55" s="43" t="s">
        <v>243</v>
      </c>
      <c r="B55" s="35" t="s">
        <v>103</v>
      </c>
      <c r="C55" s="42"/>
      <c r="D55" s="42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4" ht="18" customHeight="1">
      <c r="A58" s="37" t="s">
        <v>246</v>
      </c>
      <c r="B58" s="35" t="s">
        <v>49</v>
      </c>
      <c r="C58" s="38">
        <v>1291775</v>
      </c>
      <c r="D58" s="38">
        <v>2943763</v>
      </c>
    </row>
    <row r="59" spans="1:4" ht="18" customHeight="1">
      <c r="A59" s="37" t="s">
        <v>247</v>
      </c>
      <c r="B59" s="35" t="s">
        <v>50</v>
      </c>
      <c r="C59" s="38"/>
      <c r="D59" s="38"/>
    </row>
    <row r="60" spans="1:4" ht="18" customHeight="1">
      <c r="A60" s="37" t="s">
        <v>248</v>
      </c>
      <c r="B60" s="35" t="s">
        <v>51</v>
      </c>
      <c r="C60" s="38">
        <v>-15777204</v>
      </c>
      <c r="D60" s="38">
        <f>-12243416-655311</f>
        <v>-12898727</v>
      </c>
    </row>
    <row r="61" spans="1:4" ht="18" customHeight="1">
      <c r="A61" s="37" t="s">
        <v>249</v>
      </c>
      <c r="B61" s="35" t="s">
        <v>52</v>
      </c>
      <c r="C61" s="38">
        <v>18750000</v>
      </c>
      <c r="D61" s="38">
        <v>18750000</v>
      </c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+C61+C60+C59+C58+C57+C56</f>
        <v>5084104</v>
      </c>
      <c r="D63" s="39">
        <f>+D61+D60+D59+D58+D57+D56</f>
        <v>9614569</v>
      </c>
    </row>
    <row r="64" spans="1:4" ht="15">
      <c r="A64" s="31" t="s">
        <v>252</v>
      </c>
      <c r="B64" s="35" t="s">
        <v>103</v>
      </c>
      <c r="C64" s="42"/>
      <c r="D64" s="42"/>
    </row>
    <row r="65" spans="1:4" ht="14.25">
      <c r="A65" s="37" t="s">
        <v>253</v>
      </c>
      <c r="B65" s="35" t="s">
        <v>55</v>
      </c>
      <c r="C65" s="39">
        <f>C67+C69+C70+C71+C72+C73+C74+C75+C76</f>
        <v>4000000</v>
      </c>
      <c r="D65" s="39">
        <f>D67+D69+D70+D71+D72+D73+D74+D75+D76</f>
        <v>3400000</v>
      </c>
    </row>
    <row r="66" spans="1:4" ht="14.25">
      <c r="A66" s="37" t="s">
        <v>254</v>
      </c>
      <c r="B66" s="35" t="s">
        <v>56</v>
      </c>
      <c r="C66" s="39"/>
      <c r="D66" s="39"/>
    </row>
    <row r="67" spans="1:4" ht="14.25">
      <c r="A67" s="37" t="s">
        <v>255</v>
      </c>
      <c r="B67" s="35" t="s">
        <v>57</v>
      </c>
      <c r="C67" s="38"/>
      <c r="D67" s="38"/>
    </row>
    <row r="68" spans="1:4" ht="14.25">
      <c r="A68" s="37" t="s">
        <v>256</v>
      </c>
      <c r="B68" s="35" t="s">
        <v>58</v>
      </c>
      <c r="C68" s="38"/>
      <c r="D68" s="38"/>
    </row>
    <row r="69" spans="1:4" ht="14.25">
      <c r="A69" s="37" t="s">
        <v>257</v>
      </c>
      <c r="B69" s="35" t="s">
        <v>59</v>
      </c>
      <c r="C69" s="38"/>
      <c r="D69" s="38"/>
    </row>
    <row r="70" spans="1:4" ht="14.25">
      <c r="A70" s="37" t="s">
        <v>258</v>
      </c>
      <c r="B70" s="35" t="s">
        <v>60</v>
      </c>
      <c r="C70" s="38"/>
      <c r="D70" s="38"/>
    </row>
    <row r="71" spans="1:4" ht="28.5">
      <c r="A71" s="37" t="s">
        <v>259</v>
      </c>
      <c r="B71" s="35" t="s">
        <v>61</v>
      </c>
      <c r="C71" s="38"/>
      <c r="D71" s="38"/>
    </row>
    <row r="72" spans="1:4" ht="14.25">
      <c r="A72" s="37" t="s">
        <v>260</v>
      </c>
      <c r="B72" s="35" t="s">
        <v>62</v>
      </c>
      <c r="C72" s="38"/>
      <c r="D72" s="38"/>
    </row>
    <row r="73" spans="1:4" ht="14.25">
      <c r="A73" s="37" t="s">
        <v>261</v>
      </c>
      <c r="B73" s="35" t="s">
        <v>63</v>
      </c>
      <c r="C73" s="38"/>
      <c r="D73" s="38"/>
    </row>
    <row r="74" spans="1:4" ht="14.25">
      <c r="A74" s="37" t="s">
        <v>262</v>
      </c>
      <c r="B74" s="35" t="s">
        <v>64</v>
      </c>
      <c r="C74" s="38">
        <v>4000000</v>
      </c>
      <c r="D74" s="38" t="s">
        <v>338</v>
      </c>
    </row>
    <row r="75" spans="1:4" ht="14.25">
      <c r="A75" s="37" t="s">
        <v>263</v>
      </c>
      <c r="B75" s="35" t="s">
        <v>65</v>
      </c>
      <c r="C75" s="38"/>
      <c r="D75" s="38"/>
    </row>
    <row r="76" spans="1:4" ht="14.25">
      <c r="A76" s="37" t="s">
        <v>264</v>
      </c>
      <c r="B76" s="35" t="s">
        <v>66</v>
      </c>
      <c r="C76" s="38"/>
      <c r="D76" s="38"/>
    </row>
    <row r="77" spans="1:4" ht="28.5">
      <c r="A77" s="37" t="s">
        <v>265</v>
      </c>
      <c r="B77" s="35" t="s">
        <v>67</v>
      </c>
      <c r="C77" s="39">
        <f>+C80+C81+C82+C83+C84+C86+C87+C88+C89+C90+C91+C92+C93+C94+C95+C85</f>
        <v>212232141</v>
      </c>
      <c r="D77" s="39">
        <f>+D80+D81+D82+D83+D84+D86+D87+D88+D89+D90+D91+D92+D93+D94+D95+D85</f>
        <v>141964559</v>
      </c>
    </row>
    <row r="78" spans="1:4" ht="28.5">
      <c r="A78" s="37" t="s">
        <v>266</v>
      </c>
      <c r="B78" s="35" t="s">
        <v>68</v>
      </c>
      <c r="C78" s="39">
        <f>+C80+C82+C84+C86+C87+C88+C89+C90+C91+C95</f>
        <v>11159516</v>
      </c>
      <c r="D78" s="39">
        <f>+D80+D81+D82+D84+D86+D87+D88+D89+D90+D91+D95</f>
        <v>8964339</v>
      </c>
    </row>
    <row r="79" spans="1:4" ht="14.25">
      <c r="A79" s="47" t="s">
        <v>267</v>
      </c>
      <c r="B79" s="35" t="s">
        <v>69</v>
      </c>
      <c r="C79" s="38"/>
      <c r="D79" s="38"/>
    </row>
    <row r="80" spans="1:4" ht="14.25">
      <c r="A80" s="47" t="s">
        <v>268</v>
      </c>
      <c r="B80" s="35" t="s">
        <v>70</v>
      </c>
      <c r="C80" s="38">
        <v>7396604</v>
      </c>
      <c r="D80" s="38">
        <f>6067825-1</f>
        <v>6067824</v>
      </c>
    </row>
    <row r="81" spans="1:4" ht="14.25">
      <c r="A81" s="47" t="s">
        <v>269</v>
      </c>
      <c r="B81" s="35" t="s">
        <v>71</v>
      </c>
      <c r="C81" s="38">
        <v>0</v>
      </c>
      <c r="D81" s="38">
        <v>0</v>
      </c>
    </row>
    <row r="82" spans="1:4" ht="14.25">
      <c r="A82" s="47" t="s">
        <v>270</v>
      </c>
      <c r="B82" s="35" t="s">
        <v>72</v>
      </c>
      <c r="C82" s="38">
        <f>406264+3</f>
        <v>406267</v>
      </c>
      <c r="D82" s="38">
        <f>879+15</f>
        <v>894</v>
      </c>
    </row>
    <row r="83" spans="1:4" ht="14.25">
      <c r="A83" s="47" t="s">
        <v>271</v>
      </c>
      <c r="B83" s="35" t="s">
        <v>73</v>
      </c>
      <c r="C83" s="38"/>
      <c r="D83" s="38"/>
    </row>
    <row r="84" spans="1:4" ht="14.25">
      <c r="A84" s="47" t="s">
        <v>272</v>
      </c>
      <c r="B84" s="35" t="s">
        <v>74</v>
      </c>
      <c r="C84" s="38"/>
      <c r="D84" s="38"/>
    </row>
    <row r="85" spans="1:4" ht="14.25">
      <c r="A85" s="47" t="s">
        <v>273</v>
      </c>
      <c r="B85" s="35" t="s">
        <v>75</v>
      </c>
      <c r="C85" s="38"/>
      <c r="D85" s="38"/>
    </row>
    <row r="86" spans="1:4" ht="14.25">
      <c r="A86" s="47" t="s">
        <v>274</v>
      </c>
      <c r="B86" s="35" t="s">
        <v>76</v>
      </c>
      <c r="C86" s="38">
        <v>116737</v>
      </c>
      <c r="D86" s="38">
        <v>94130</v>
      </c>
    </row>
    <row r="87" spans="1:4" ht="14.25">
      <c r="A87" s="47" t="s">
        <v>275</v>
      </c>
      <c r="B87" s="35" t="s">
        <v>77</v>
      </c>
      <c r="C87" s="38">
        <v>258669</v>
      </c>
      <c r="D87" s="38">
        <f>668434</f>
        <v>668434</v>
      </c>
    </row>
    <row r="88" spans="1:4" ht="14.25">
      <c r="A88" s="47" t="s">
        <v>276</v>
      </c>
      <c r="B88" s="35" t="s">
        <v>78</v>
      </c>
      <c r="C88" s="38"/>
      <c r="D88" s="38"/>
    </row>
    <row r="89" spans="1:4" ht="14.25">
      <c r="A89" s="47" t="s">
        <v>277</v>
      </c>
      <c r="B89" s="35" t="s">
        <v>79</v>
      </c>
      <c r="C89" s="38">
        <v>2250502</v>
      </c>
      <c r="D89" s="38" t="s">
        <v>339</v>
      </c>
    </row>
    <row r="90" spans="1:4" ht="14.25">
      <c r="A90" s="47" t="s">
        <v>278</v>
      </c>
      <c r="B90" s="35" t="s">
        <v>80</v>
      </c>
      <c r="C90" s="38">
        <v>262937</v>
      </c>
      <c r="D90" s="38" t="s">
        <v>340</v>
      </c>
    </row>
    <row r="91" spans="1:4" ht="14.25">
      <c r="A91" s="47" t="s">
        <v>279</v>
      </c>
      <c r="B91" s="35" t="s">
        <v>81</v>
      </c>
      <c r="C91" s="38">
        <v>329962</v>
      </c>
      <c r="D91" s="38" t="s">
        <v>341</v>
      </c>
    </row>
    <row r="92" spans="1:4" ht="14.25">
      <c r="A92" s="47" t="s">
        <v>280</v>
      </c>
      <c r="B92" s="35" t="s">
        <v>82</v>
      </c>
      <c r="C92" s="38">
        <f>201072625-198467625</f>
        <v>2605000</v>
      </c>
      <c r="D92" s="38">
        <v>0</v>
      </c>
    </row>
    <row r="93" spans="1:4" ht="14.25">
      <c r="A93" s="47" t="s">
        <v>281</v>
      </c>
      <c r="B93" s="35" t="s">
        <v>83</v>
      </c>
      <c r="C93" s="38">
        <v>198467625</v>
      </c>
      <c r="D93" s="38" t="s">
        <v>342</v>
      </c>
    </row>
    <row r="94" spans="1:4" ht="14.25">
      <c r="A94" s="47" t="s">
        <v>282</v>
      </c>
      <c r="B94" s="35" t="s">
        <v>84</v>
      </c>
      <c r="C94" s="38"/>
      <c r="D94" s="38"/>
    </row>
    <row r="95" spans="1:4" ht="14.25">
      <c r="A95" s="47" t="s">
        <v>283</v>
      </c>
      <c r="B95" s="35" t="s">
        <v>85</v>
      </c>
      <c r="C95" s="38">
        <v>137838</v>
      </c>
      <c r="D95" s="38" t="s">
        <v>343</v>
      </c>
    </row>
    <row r="96" spans="1:4" ht="14.25">
      <c r="A96" s="47" t="s">
        <v>284</v>
      </c>
      <c r="B96" s="35" t="s">
        <v>86</v>
      </c>
      <c r="C96" s="39">
        <f>C65+C77</f>
        <v>216232141</v>
      </c>
      <c r="D96" s="39">
        <f>D65+D77</f>
        <v>145364559</v>
      </c>
    </row>
    <row r="97" spans="1:4" ht="14.25">
      <c r="A97" s="47" t="s">
        <v>285</v>
      </c>
      <c r="B97" s="35" t="s">
        <v>87</v>
      </c>
      <c r="C97" s="39">
        <f>+C63+C96</f>
        <v>221316245</v>
      </c>
      <c r="D97" s="39">
        <f>+D63+D96</f>
        <v>154979128</v>
      </c>
    </row>
    <row r="98" spans="1:4" ht="14.25">
      <c r="A98" s="15"/>
      <c r="B98" s="15"/>
      <c r="C98" s="45">
        <f>C97-C53</f>
        <v>0</v>
      </c>
      <c r="D98" s="45">
        <f>D97-D53</f>
        <v>0</v>
      </c>
    </row>
    <row r="99" spans="1:4" ht="14.25">
      <c r="A99" s="15"/>
      <c r="B99" s="15"/>
      <c r="C99" s="15"/>
      <c r="D99" s="45"/>
    </row>
    <row r="100" spans="1:4" ht="14.25">
      <c r="A100" s="63" t="s">
        <v>286</v>
      </c>
      <c r="B100" s="63"/>
      <c r="C100" s="63"/>
      <c r="D100" s="63"/>
    </row>
    <row r="101" spans="1:4" ht="25.5">
      <c r="A101" s="25" t="s">
        <v>191</v>
      </c>
      <c r="B101" s="26" t="s">
        <v>193</v>
      </c>
      <c r="C101" s="26" t="s">
        <v>192</v>
      </c>
      <c r="D101" s="51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287</v>
      </c>
      <c r="B103" s="1" t="s">
        <v>88</v>
      </c>
      <c r="C103" s="18"/>
      <c r="D103" s="48"/>
    </row>
    <row r="104" spans="1:4" ht="14.25">
      <c r="A104" s="10" t="s">
        <v>288</v>
      </c>
      <c r="B104" s="1" t="s">
        <v>89</v>
      </c>
      <c r="C104" s="18"/>
      <c r="D104" s="48"/>
    </row>
    <row r="105" spans="1:4" ht="14.25">
      <c r="A105" s="10" t="s">
        <v>289</v>
      </c>
      <c r="B105" s="1" t="s">
        <v>90</v>
      </c>
      <c r="C105" s="18"/>
      <c r="D105" s="48"/>
    </row>
    <row r="106" spans="1:4" ht="14.25">
      <c r="A106" s="10" t="s">
        <v>290</v>
      </c>
      <c r="B106" s="1" t="s">
        <v>91</v>
      </c>
      <c r="C106" s="18"/>
      <c r="D106" s="48"/>
    </row>
    <row r="107" spans="1:4" ht="14.25">
      <c r="A107" s="10" t="s">
        <v>291</v>
      </c>
      <c r="B107" s="1" t="s">
        <v>92</v>
      </c>
      <c r="C107" s="18"/>
      <c r="D107" s="48"/>
    </row>
    <row r="108" spans="1:4" ht="14.25">
      <c r="A108" s="10" t="s">
        <v>292</v>
      </c>
      <c r="B108" s="1" t="s">
        <v>93</v>
      </c>
      <c r="C108" s="18"/>
      <c r="D108" s="48"/>
    </row>
    <row r="109" spans="1:4" ht="14.25">
      <c r="A109" s="10" t="s">
        <v>293</v>
      </c>
      <c r="B109" s="1" t="s">
        <v>94</v>
      </c>
      <c r="C109" s="18"/>
      <c r="D109" s="48"/>
    </row>
    <row r="110" spans="1:4" ht="14.25">
      <c r="A110" s="10" t="s">
        <v>294</v>
      </c>
      <c r="B110" s="1" t="s">
        <v>95</v>
      </c>
      <c r="C110" s="18"/>
      <c r="D110" s="48"/>
    </row>
    <row r="111" spans="1:4" ht="14.25">
      <c r="A111" s="10" t="s">
        <v>295</v>
      </c>
      <c r="B111" s="1" t="s">
        <v>96</v>
      </c>
      <c r="C111" s="18"/>
      <c r="D111" s="48"/>
    </row>
    <row r="112" spans="1:4" ht="14.25">
      <c r="A112" s="10" t="s">
        <v>296</v>
      </c>
      <c r="B112" s="1" t="s">
        <v>101</v>
      </c>
      <c r="C112" s="18"/>
      <c r="D112" s="48"/>
    </row>
    <row r="113" spans="1:4" ht="14.25">
      <c r="A113" s="10" t="s">
        <v>297</v>
      </c>
      <c r="B113" s="1" t="s">
        <v>97</v>
      </c>
      <c r="C113" s="18"/>
      <c r="D113" s="48"/>
    </row>
    <row r="114" spans="1:4" ht="14.25">
      <c r="A114" s="10" t="s">
        <v>298</v>
      </c>
      <c r="B114" s="1" t="s">
        <v>98</v>
      </c>
      <c r="C114" s="18"/>
      <c r="D114" s="48"/>
    </row>
    <row r="115" spans="1:4" ht="14.25">
      <c r="A115" s="10" t="s">
        <v>299</v>
      </c>
      <c r="B115" s="1" t="s">
        <v>99</v>
      </c>
      <c r="C115" s="18"/>
      <c r="D115" s="48"/>
    </row>
    <row r="116" spans="1:4" ht="14.25">
      <c r="A116" s="10" t="s">
        <v>300</v>
      </c>
      <c r="B116" s="1" t="s">
        <v>100</v>
      </c>
      <c r="C116" s="18"/>
      <c r="D116" s="48"/>
    </row>
    <row r="117" spans="1:4" ht="14.25">
      <c r="A117" s="59" t="s">
        <v>301</v>
      </c>
      <c r="B117" s="59"/>
      <c r="C117" s="59"/>
      <c r="D117" s="59"/>
    </row>
    <row r="118" spans="1:4" ht="14.25">
      <c r="A118" s="29"/>
      <c r="B118" s="29"/>
      <c r="C118" s="29"/>
      <c r="D118" s="29"/>
    </row>
    <row r="119" spans="1:4" ht="14.25">
      <c r="A119" s="64" t="s">
        <v>302</v>
      </c>
      <c r="B119" s="64"/>
      <c r="C119" s="64"/>
      <c r="D119" s="64"/>
    </row>
    <row r="120" spans="1:4" ht="14.25">
      <c r="A120" s="61" t="s">
        <v>336</v>
      </c>
      <c r="B120" s="61"/>
      <c r="C120" s="61"/>
      <c r="D120" s="61"/>
    </row>
    <row r="121" spans="1:4" ht="14.25">
      <c r="A121" s="44"/>
      <c r="B121" s="44"/>
      <c r="C121" s="44"/>
      <c r="D121" s="44"/>
    </row>
    <row r="122" spans="1:4" ht="14.25">
      <c r="A122" s="65" t="s">
        <v>303</v>
      </c>
      <c r="B122" s="65"/>
      <c r="C122" s="65"/>
      <c r="D122" s="65"/>
    </row>
    <row r="123" spans="1:4" ht="14.25">
      <c r="A123" s="61" t="s">
        <v>335</v>
      </c>
      <c r="B123" s="61"/>
      <c r="C123" s="61"/>
      <c r="D123" s="61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57" t="s">
        <v>304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82"/>
      <c r="B2" s="82"/>
      <c r="C2" s="82"/>
      <c r="D2" s="82"/>
      <c r="E2" s="46">
        <v>1</v>
      </c>
      <c r="F2" s="14" t="s">
        <v>305</v>
      </c>
      <c r="G2" s="13">
        <v>2020</v>
      </c>
      <c r="H2" s="83" t="s">
        <v>306</v>
      </c>
      <c r="I2" s="83"/>
      <c r="J2" s="83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75" t="s">
        <v>104</v>
      </c>
      <c r="B4" s="86" t="s">
        <v>307</v>
      </c>
      <c r="C4" s="86" t="s">
        <v>308</v>
      </c>
      <c r="D4" s="75" t="s">
        <v>329</v>
      </c>
      <c r="E4" s="75"/>
      <c r="F4" s="75"/>
      <c r="G4" s="75"/>
      <c r="H4" s="75"/>
      <c r="I4" s="75"/>
      <c r="J4" s="75"/>
    </row>
    <row r="5" spans="1:10" ht="12.75">
      <c r="A5" s="75"/>
      <c r="B5" s="86"/>
      <c r="C5" s="86"/>
      <c r="D5" s="75" t="s">
        <v>309</v>
      </c>
      <c r="E5" s="75" t="s">
        <v>312</v>
      </c>
      <c r="F5" s="75"/>
      <c r="G5" s="75"/>
      <c r="H5" s="75"/>
      <c r="I5" s="75"/>
      <c r="J5" s="75"/>
    </row>
    <row r="6" spans="1:10" ht="134.25" customHeight="1">
      <c r="A6" s="75"/>
      <c r="B6" s="86"/>
      <c r="C6" s="86"/>
      <c r="D6" s="75"/>
      <c r="E6" s="76" t="s">
        <v>310</v>
      </c>
      <c r="F6" s="77"/>
      <c r="G6" s="78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79">
        <v>5</v>
      </c>
      <c r="F7" s="80"/>
      <c r="G7" s="81"/>
      <c r="H7" s="12">
        <v>6</v>
      </c>
      <c r="I7" s="12">
        <v>7</v>
      </c>
      <c r="J7" s="12">
        <v>8</v>
      </c>
    </row>
    <row r="8" spans="1:10" ht="12.75">
      <c r="A8" s="75" t="s">
        <v>315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25.5">
      <c r="A9" s="12">
        <v>1</v>
      </c>
      <c r="B9" s="8" t="s">
        <v>316</v>
      </c>
      <c r="C9" s="16"/>
      <c r="D9" s="16"/>
      <c r="E9" s="69"/>
      <c r="F9" s="70"/>
      <c r="G9" s="71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69"/>
      <c r="F10" s="70"/>
      <c r="G10" s="71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72"/>
      <c r="F11" s="73"/>
      <c r="G11" s="74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66"/>
      <c r="F12" s="67"/>
      <c r="G12" s="68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66"/>
      <c r="F13" s="67"/>
      <c r="G13" s="68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66"/>
      <c r="F14" s="67"/>
      <c r="G14" s="68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66"/>
      <c r="F15" s="67"/>
      <c r="G15" s="68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66"/>
      <c r="F16" s="67"/>
      <c r="G16" s="68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66"/>
      <c r="F17" s="67"/>
      <c r="G17" s="68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66"/>
      <c r="F18" s="67"/>
      <c r="G18" s="68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66"/>
      <c r="F19" s="67"/>
      <c r="G19" s="68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66"/>
      <c r="F20" s="67"/>
      <c r="G20" s="68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66"/>
      <c r="F21" s="67"/>
      <c r="G21" s="68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69"/>
      <c r="F22" s="70"/>
      <c r="G22" s="71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72"/>
      <c r="F23" s="73"/>
      <c r="G23" s="74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66"/>
      <c r="F24" s="67"/>
      <c r="G24" s="68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66"/>
      <c r="F25" s="67"/>
      <c r="G25" s="68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66"/>
      <c r="F26" s="67"/>
      <c r="G26" s="68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66"/>
      <c r="F27" s="67"/>
      <c r="G27" s="68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66"/>
      <c r="F28" s="67"/>
      <c r="G28" s="68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66"/>
      <c r="F29" s="67"/>
      <c r="G29" s="68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66"/>
      <c r="F30" s="67"/>
      <c r="G30" s="68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66"/>
      <c r="F31" s="67"/>
      <c r="G31" s="68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66"/>
      <c r="F32" s="67"/>
      <c r="G32" s="68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66"/>
      <c r="F33" s="67"/>
      <c r="G33" s="68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69"/>
      <c r="F34" s="70"/>
      <c r="G34" s="71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72"/>
      <c r="F35" s="73"/>
      <c r="G35" s="74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66"/>
      <c r="F36" s="67"/>
      <c r="G36" s="68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66"/>
      <c r="F37" s="67"/>
      <c r="G37" s="68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66"/>
      <c r="F38" s="67"/>
      <c r="G38" s="68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66"/>
      <c r="F39" s="67"/>
      <c r="G39" s="68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66"/>
      <c r="F40" s="67"/>
      <c r="G40" s="68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66"/>
      <c r="F41" s="67"/>
      <c r="G41" s="68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66"/>
      <c r="F42" s="67"/>
      <c r="G42" s="68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66"/>
      <c r="F43" s="67"/>
      <c r="G43" s="68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66"/>
      <c r="F44" s="67"/>
      <c r="G44" s="68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66"/>
      <c r="F45" s="67"/>
      <c r="G45" s="68"/>
      <c r="H45" s="18"/>
      <c r="I45" s="18"/>
      <c r="J45" s="18"/>
    </row>
    <row r="46" spans="1:10" ht="16.5" customHeight="1">
      <c r="A46" s="75" t="s">
        <v>325</v>
      </c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25.5">
      <c r="A47" s="12">
        <v>4</v>
      </c>
      <c r="B47" s="19" t="s">
        <v>322</v>
      </c>
      <c r="C47" s="16"/>
      <c r="D47" s="16"/>
      <c r="E47" s="69"/>
      <c r="F47" s="70"/>
      <c r="G47" s="71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69"/>
      <c r="F48" s="70"/>
      <c r="G48" s="71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72"/>
      <c r="F49" s="73"/>
      <c r="G49" s="74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66"/>
      <c r="F50" s="67"/>
      <c r="G50" s="68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66"/>
      <c r="F51" s="67"/>
      <c r="G51" s="68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66"/>
      <c r="F52" s="67"/>
      <c r="G52" s="68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66"/>
      <c r="F53" s="67"/>
      <c r="G53" s="68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66"/>
      <c r="F54" s="67"/>
      <c r="G54" s="68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66"/>
      <c r="F55" s="67"/>
      <c r="G55" s="68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66"/>
      <c r="F56" s="67"/>
      <c r="G56" s="68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66"/>
      <c r="F57" s="67"/>
      <c r="G57" s="68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66"/>
      <c r="F58" s="67"/>
      <c r="G58" s="68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66"/>
      <c r="F59" s="67"/>
      <c r="G59" s="68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69"/>
      <c r="F60" s="70"/>
      <c r="G60" s="71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72"/>
      <c r="F61" s="73"/>
      <c r="G61" s="74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66"/>
      <c r="F62" s="67"/>
      <c r="G62" s="68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66"/>
      <c r="F63" s="67"/>
      <c r="G63" s="68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66"/>
      <c r="F64" s="67"/>
      <c r="G64" s="68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66"/>
      <c r="F65" s="67"/>
      <c r="G65" s="68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66"/>
      <c r="F66" s="67"/>
      <c r="G66" s="68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66"/>
      <c r="F67" s="67"/>
      <c r="G67" s="68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66"/>
      <c r="F68" s="67"/>
      <c r="G68" s="68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66"/>
      <c r="F69" s="67"/>
      <c r="G69" s="68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66"/>
      <c r="F70" s="67"/>
      <c r="G70" s="68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66"/>
      <c r="F71" s="67"/>
      <c r="G71" s="68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69"/>
      <c r="F72" s="70"/>
      <c r="G72" s="71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72"/>
      <c r="F73" s="73"/>
      <c r="G73" s="74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66"/>
      <c r="F74" s="67"/>
      <c r="G74" s="68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66"/>
      <c r="F75" s="67"/>
      <c r="G75" s="68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66"/>
      <c r="F76" s="67"/>
      <c r="G76" s="68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66"/>
      <c r="F77" s="67"/>
      <c r="G77" s="68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66"/>
      <c r="F78" s="67"/>
      <c r="G78" s="68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66"/>
      <c r="F79" s="67"/>
      <c r="G79" s="68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66"/>
      <c r="F80" s="67"/>
      <c r="G80" s="68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66"/>
      <c r="F81" s="67"/>
      <c r="G81" s="68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66"/>
      <c r="F82" s="67"/>
      <c r="G82" s="68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66"/>
      <c r="F83" s="67"/>
      <c r="G83" s="68"/>
      <c r="H83" s="18"/>
      <c r="I83" s="18"/>
      <c r="J83" s="18"/>
    </row>
    <row r="84" spans="1:10" ht="21.75" customHeight="1">
      <c r="A84" s="84" t="s">
        <v>302</v>
      </c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2.75">
      <c r="A85" s="61" t="s">
        <v>336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9.5" customHeight="1">
      <c r="A86" s="84" t="s">
        <v>303</v>
      </c>
      <c r="B86" s="84"/>
      <c r="C86" s="84"/>
      <c r="D86" s="84"/>
      <c r="E86" s="84"/>
      <c r="F86" s="84"/>
      <c r="G86" s="84"/>
      <c r="H86" s="84"/>
      <c r="I86" s="84"/>
      <c r="J86" s="84"/>
    </row>
    <row r="87" spans="1:10" ht="12.75">
      <c r="A87" s="61" t="s">
        <v>335</v>
      </c>
      <c r="B87" s="61"/>
      <c r="C87" s="61"/>
      <c r="D87" s="61"/>
      <c r="E87" s="61"/>
      <c r="F87" s="61"/>
      <c r="G87" s="61"/>
      <c r="H87" s="61"/>
      <c r="I87" s="61"/>
      <c r="J87" s="61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87:J87"/>
    <mergeCell ref="E18:G18"/>
    <mergeCell ref="E19:G19"/>
    <mergeCell ref="E20:G20"/>
    <mergeCell ref="E21:G21"/>
    <mergeCell ref="A84:J84"/>
    <mergeCell ref="A86:J86"/>
    <mergeCell ref="A85:J85"/>
    <mergeCell ref="E22:G22"/>
    <mergeCell ref="E23:G2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26:G26"/>
    <mergeCell ref="E27:G27"/>
    <mergeCell ref="E15:G15"/>
    <mergeCell ref="E16:G16"/>
    <mergeCell ref="E17:G17"/>
    <mergeCell ref="E25:G25"/>
    <mergeCell ref="E24:G24"/>
    <mergeCell ref="E28:G28"/>
    <mergeCell ref="E29:G29"/>
    <mergeCell ref="E34:G34"/>
    <mergeCell ref="E35:G35"/>
    <mergeCell ref="E30:G30"/>
    <mergeCell ref="E31:G31"/>
    <mergeCell ref="E32:G32"/>
    <mergeCell ref="E33:G33"/>
    <mergeCell ref="A46:J46"/>
    <mergeCell ref="E40:G40"/>
    <mergeCell ref="E41:G41"/>
    <mergeCell ref="E42:G42"/>
    <mergeCell ref="E43:G43"/>
    <mergeCell ref="E36:G36"/>
    <mergeCell ref="E37:G37"/>
    <mergeCell ref="E38:G38"/>
    <mergeCell ref="E39:G39"/>
    <mergeCell ref="E51:G51"/>
    <mergeCell ref="E52:G52"/>
    <mergeCell ref="E53:G53"/>
    <mergeCell ref="E54:G54"/>
    <mergeCell ref="E44:G44"/>
    <mergeCell ref="E45:G45"/>
    <mergeCell ref="E50:G50"/>
    <mergeCell ref="E49:G49"/>
    <mergeCell ref="E48:G48"/>
    <mergeCell ref="E47:G47"/>
    <mergeCell ref="E60:G60"/>
    <mergeCell ref="E59:G59"/>
    <mergeCell ref="E55:G55"/>
    <mergeCell ref="E56:G56"/>
    <mergeCell ref="E57:G57"/>
    <mergeCell ref="E58:G58"/>
    <mergeCell ref="E63:G63"/>
    <mergeCell ref="E64:G64"/>
    <mergeCell ref="E65:G65"/>
    <mergeCell ref="E66:G66"/>
    <mergeCell ref="E62:G62"/>
    <mergeCell ref="E61:G61"/>
    <mergeCell ref="E72:G72"/>
    <mergeCell ref="E73:G73"/>
    <mergeCell ref="E71:G71"/>
    <mergeCell ref="E67:G67"/>
    <mergeCell ref="E68:G68"/>
    <mergeCell ref="E69:G69"/>
    <mergeCell ref="E70:G70"/>
    <mergeCell ref="E74:G74"/>
    <mergeCell ref="E75:G75"/>
    <mergeCell ref="E76:G76"/>
    <mergeCell ref="E81:G81"/>
    <mergeCell ref="E83:G83"/>
    <mergeCell ref="E77:G77"/>
    <mergeCell ref="E78:G78"/>
    <mergeCell ref="E79:G79"/>
    <mergeCell ref="E80:G80"/>
    <mergeCell ref="E82:G82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56">
      <selection activeCell="A356" sqref="A1:J16384"/>
    </sheetView>
  </sheetViews>
  <sheetFormatPr defaultColWidth="9.140625" defaultRowHeight="12.75"/>
  <sheetData>
    <row r="2" ht="15.75" customHeight="1"/>
    <row r="3" s="50" customFormat="1" ht="12.75"/>
    <row r="5" s="50" customFormat="1" ht="12.75"/>
  </sheetData>
  <sheetProtection/>
  <printOptions/>
  <pageMargins left="0.34" right="0.1968503937007874" top="0.3" bottom="0.29" header="0.2" footer="0.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AdminRYU</cp:lastModifiedBy>
  <cp:lastPrinted>2020-06-08T08:42:18Z</cp:lastPrinted>
  <dcterms:created xsi:type="dcterms:W3CDTF">2008-03-03T23:56:31Z</dcterms:created>
  <dcterms:modified xsi:type="dcterms:W3CDTF">2024-02-15T04:16:51Z</dcterms:modified>
  <cp:category/>
  <cp:version/>
  <cp:contentType/>
  <cp:contentStatus/>
</cp:coreProperties>
</file>